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70" windowWidth="19010" windowHeight="79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G24" i="1" s="1"/>
  <c r="C24" i="1"/>
  <c r="J24" i="1" s="1"/>
  <c r="K24" i="1" l="1"/>
  <c r="H24" i="1"/>
  <c r="I24" i="1" s="1"/>
  <c r="E24" i="1"/>
  <c r="F24" i="1" s="1"/>
  <c r="L24" i="1" s="1"/>
  <c r="N24" i="1" s="1"/>
  <c r="K23" i="1"/>
  <c r="J23" i="1"/>
  <c r="H23" i="1"/>
  <c r="I23" i="1" s="1"/>
  <c r="G23" i="1"/>
  <c r="E23" i="1"/>
  <c r="F23" i="1" s="1"/>
  <c r="K22" i="1"/>
  <c r="J22" i="1"/>
  <c r="H22" i="1"/>
  <c r="I22" i="1" s="1"/>
  <c r="G22" i="1"/>
  <c r="E22" i="1"/>
  <c r="F22" i="1" s="1"/>
  <c r="K21" i="1"/>
  <c r="J21" i="1"/>
  <c r="H21" i="1"/>
  <c r="I21" i="1" s="1"/>
  <c r="G21" i="1"/>
  <c r="E21" i="1"/>
  <c r="F21" i="1" s="1"/>
  <c r="K20" i="1"/>
  <c r="J20" i="1"/>
  <c r="H20" i="1"/>
  <c r="I20" i="1" s="1"/>
  <c r="G20" i="1"/>
  <c r="E20" i="1"/>
  <c r="F20" i="1" s="1"/>
  <c r="L20" i="1" s="1"/>
  <c r="M20" i="1" s="1"/>
  <c r="K19" i="1"/>
  <c r="J19" i="1"/>
  <c r="H19" i="1"/>
  <c r="I19" i="1" s="1"/>
  <c r="G19" i="1"/>
  <c r="E19" i="1"/>
  <c r="F19" i="1" s="1"/>
  <c r="K18" i="1"/>
  <c r="J18" i="1"/>
  <c r="H18" i="1"/>
  <c r="I18" i="1" s="1"/>
  <c r="G18" i="1"/>
  <c r="E18" i="1"/>
  <c r="F18" i="1" s="1"/>
  <c r="K17" i="1"/>
  <c r="J17" i="1"/>
  <c r="H17" i="1"/>
  <c r="I17" i="1" s="1"/>
  <c r="G17" i="1"/>
  <c r="E17" i="1"/>
  <c r="F17" i="1" s="1"/>
  <c r="K16" i="1"/>
  <c r="J16" i="1"/>
  <c r="H16" i="1"/>
  <c r="I16" i="1" s="1"/>
  <c r="G16" i="1"/>
  <c r="E16" i="1"/>
  <c r="F16" i="1" s="1"/>
  <c r="K15" i="1"/>
  <c r="J15" i="1"/>
  <c r="H15" i="1"/>
  <c r="I15" i="1" s="1"/>
  <c r="G15" i="1"/>
  <c r="E15" i="1"/>
  <c r="F15" i="1" s="1"/>
  <c r="K14" i="1"/>
  <c r="J14" i="1"/>
  <c r="H14" i="1"/>
  <c r="I14" i="1" s="1"/>
  <c r="G14" i="1"/>
  <c r="E14" i="1"/>
  <c r="F14" i="1" s="1"/>
  <c r="K13" i="1"/>
  <c r="J13" i="1"/>
  <c r="H13" i="1"/>
  <c r="I13" i="1" s="1"/>
  <c r="G13" i="1"/>
  <c r="E13" i="1"/>
  <c r="F13" i="1" s="1"/>
  <c r="K12" i="1"/>
  <c r="J12" i="1"/>
  <c r="H12" i="1"/>
  <c r="I12" i="1" s="1"/>
  <c r="G12" i="1"/>
  <c r="E12" i="1"/>
  <c r="F12" i="1" s="1"/>
  <c r="K11" i="1"/>
  <c r="J11" i="1"/>
  <c r="H11" i="1"/>
  <c r="I11" i="1" s="1"/>
  <c r="G11" i="1"/>
  <c r="E11" i="1"/>
  <c r="F11" i="1" s="1"/>
  <c r="K9" i="1"/>
  <c r="J9" i="1"/>
  <c r="H9" i="1"/>
  <c r="I9" i="1" s="1"/>
  <c r="G9" i="1"/>
  <c r="E9" i="1"/>
  <c r="F9" i="1" s="1"/>
  <c r="L9" i="1" l="1"/>
  <c r="M9" i="1" s="1"/>
  <c r="L19" i="1"/>
  <c r="M19" i="1" s="1"/>
  <c r="L18" i="1"/>
  <c r="M18" i="1" s="1"/>
  <c r="L16" i="1"/>
  <c r="M16" i="1" s="1"/>
  <c r="L15" i="1"/>
  <c r="M15" i="1" s="1"/>
  <c r="L11" i="1"/>
  <c r="M11" i="1" s="1"/>
  <c r="L13" i="1"/>
  <c r="M13" i="1" s="1"/>
  <c r="L21" i="1"/>
  <c r="M21" i="1" s="1"/>
  <c r="L23" i="1"/>
  <c r="M23" i="1" s="1"/>
  <c r="L14" i="1"/>
  <c r="M14" i="1" s="1"/>
  <c r="L12" i="1"/>
  <c r="M12" i="1" s="1"/>
  <c r="L17" i="1"/>
  <c r="M17" i="1" s="1"/>
  <c r="L22" i="1"/>
  <c r="M22" i="1" s="1"/>
  <c r="K10" i="1" l="1"/>
  <c r="J10" i="1" l="1"/>
  <c r="H10" i="1"/>
  <c r="G10" i="1"/>
  <c r="E10" i="1"/>
  <c r="I10" i="1" l="1"/>
  <c r="F10" i="1"/>
  <c r="L10" i="1" l="1"/>
  <c r="M10" i="1" s="1"/>
</calcChain>
</file>

<file path=xl/sharedStrings.xml><?xml version="1.0" encoding="utf-8"?>
<sst xmlns="http://schemas.openxmlformats.org/spreadsheetml/2006/main" count="34" uniqueCount="34">
  <si>
    <t>Расчет потребности на материальное обеспечение  детей-сирот и детей, оставшихся без попечения родителей,</t>
  </si>
  <si>
    <t>Единица измерения: рублей</t>
  </si>
  <si>
    <t>№</t>
  </si>
  <si>
    <t>Наименование учреждения</t>
  </si>
  <si>
    <t>Кол-во детей - сирот и детей оставшихся без попечения родителей</t>
  </si>
  <si>
    <t>Выпуск</t>
  </si>
  <si>
    <t>Единовременная выплата при выпуске 1000 руб.  (гр4х1000)</t>
  </si>
  <si>
    <t>Одежда, обувь                  70350 р. на одного ребенка в год (гр3 х 70350)</t>
  </si>
  <si>
    <t>Всего выпускников</t>
  </si>
  <si>
    <t>Сумма при выпуске      74530 руб.(гр.4х      74530)</t>
  </si>
  <si>
    <t>Сумма при выпуске  с учетом коррекирующего коэффициента    74530 руб.(гр.5х1,233)</t>
  </si>
  <si>
    <t>Питание            113250р. на одного ребенка в год с учетом коррекирующего коэффициента (гр8 х 1,233)</t>
  </si>
  <si>
    <t>Питание            113250  на одного ребенка в год (гр3 х 113250)</t>
  </si>
  <si>
    <t>Итого (гр.6+гр.7+гр.9+гр.10+гр.11)</t>
  </si>
  <si>
    <t>ГБПОУ "Технологический колледж полиграфии и дизайна"</t>
  </si>
  <si>
    <t>на 2024год</t>
  </si>
  <si>
    <t>ГБПОУ ПЛ-4</t>
  </si>
  <si>
    <t>ГБПОУ ПУ №5</t>
  </si>
  <si>
    <t>ГБПОУ ВМТ</t>
  </si>
  <si>
    <t>ГБПОУПУ СОПК</t>
  </si>
  <si>
    <t>ГБСУВПОУ Спец ПУ</t>
  </si>
  <si>
    <t xml:space="preserve">ГБУ СПО ММТТ </t>
  </si>
  <si>
    <t>ГБОУ СПО МАПТ</t>
  </si>
  <si>
    <t>ГБО СПО Эльхотовский аграрный техникум</t>
  </si>
  <si>
    <t>ГБОУ СПО "ВКЭ"</t>
  </si>
  <si>
    <t>ГБОУ СПО "ВОДНПТ"</t>
  </si>
  <si>
    <t>ГБПОУ "СКСТ"</t>
  </si>
  <si>
    <t>ГБПОУ "СКЛТ"</t>
  </si>
  <si>
    <t xml:space="preserve">ГАПОУ СКАТК </t>
  </si>
  <si>
    <t>ГБОУ СПО "СОГТЭТ"</t>
  </si>
  <si>
    <t>ИТОГО</t>
  </si>
  <si>
    <t>Канцелярские товары СПО (гр.3х2610*1,233)</t>
  </si>
  <si>
    <t xml:space="preserve">обучающихся в государственных образовательных организациях среднего профессионального образования </t>
  </si>
  <si>
    <t xml:space="preserve">ПРИЛОЖЕНИЕ 12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</si>
</sst>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#,##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3" fontId="4" fillId="2" borderId="1" xfId="0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 applyProtection="1">
      <alignment horizontal="center" vertical="center"/>
    </xf>
    <xf numFmtId="165" fontId="3" fillId="2" borderId="0" xfId="0" applyNumberFormat="1" applyFont="1" applyFill="1"/>
    <xf numFmtId="165" fontId="2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/>
    <xf numFmtId="0" fontId="4" fillId="3" borderId="6" xfId="0" applyFont="1" applyFill="1" applyBorder="1" applyAlignment="1">
      <alignment horizontal="left" wrapText="1"/>
    </xf>
    <xf numFmtId="0" fontId="4" fillId="3" borderId="5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166" fontId="2" fillId="2" borderId="0" xfId="0" applyNumberFormat="1" applyFont="1" applyFill="1"/>
    <xf numFmtId="165" fontId="4" fillId="2" borderId="1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/>
    <xf numFmtId="165" fontId="3" fillId="2" borderId="3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/>
    <xf numFmtId="3" fontId="5" fillId="2" borderId="1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165" fontId="4" fillId="2" borderId="15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left" wrapText="1"/>
    </xf>
    <xf numFmtId="0" fontId="4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 applyProtection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4" fillId="2" borderId="19" xfId="0" applyNumberFormat="1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left" wrapText="1"/>
    </xf>
    <xf numFmtId="0" fontId="2" fillId="2" borderId="22" xfId="0" applyNumberFormat="1" applyFont="1" applyFill="1" applyBorder="1" applyAlignment="1">
      <alignment horizontal="center" vertical="center"/>
    </xf>
    <xf numFmtId="3" fontId="6" fillId="2" borderId="22" xfId="0" applyNumberFormat="1" applyFont="1" applyFill="1" applyBorder="1" applyAlignment="1">
      <alignment horizontal="center" vertical="center"/>
    </xf>
    <xf numFmtId="165" fontId="6" fillId="2" borderId="22" xfId="1" applyNumberFormat="1" applyFont="1" applyFill="1" applyBorder="1" applyAlignment="1" applyProtection="1">
      <alignment horizontal="center" vertical="center"/>
    </xf>
    <xf numFmtId="165" fontId="6" fillId="2" borderId="22" xfId="0" applyNumberFormat="1" applyFont="1" applyFill="1" applyBorder="1" applyAlignment="1">
      <alignment horizontal="center" vertical="center"/>
    </xf>
    <xf numFmtId="165" fontId="6" fillId="2" borderId="23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horizontal="center" wrapText="1"/>
    </xf>
    <xf numFmtId="165" fontId="4" fillId="2" borderId="9" xfId="0" applyNumberFormat="1" applyFont="1" applyFill="1" applyBorder="1" applyAlignment="1">
      <alignment horizontal="center" wrapText="1"/>
    </xf>
    <xf numFmtId="165" fontId="4" fillId="2" borderId="10" xfId="0" applyNumberFormat="1" applyFont="1" applyFill="1" applyBorder="1" applyAlignment="1">
      <alignment horizontal="center" wrapText="1"/>
    </xf>
    <xf numFmtId="165" fontId="4" fillId="2" borderId="11" xfId="0" applyNumberFormat="1" applyFont="1" applyFill="1" applyBorder="1" applyAlignment="1">
      <alignment horizontal="center" wrapText="1"/>
    </xf>
    <xf numFmtId="165" fontId="7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>
      <alignment horizontal="center"/>
    </xf>
    <xf numFmtId="165" fontId="4" fillId="2" borderId="7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vertical="center" wrapText="1"/>
    </xf>
    <xf numFmtId="165" fontId="4" fillId="2" borderId="4" xfId="0" applyNumberFormat="1" applyFont="1" applyFill="1" applyBorder="1" applyAlignment="1">
      <alignment vertical="center" wrapText="1"/>
    </xf>
    <xf numFmtId="165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workbookViewId="0">
      <selection activeCell="B31" sqref="B31"/>
    </sheetView>
  </sheetViews>
  <sheetFormatPr defaultColWidth="11.54296875" defaultRowHeight="14" x14ac:dyDescent="0.3"/>
  <cols>
    <col min="1" max="1" width="3.1796875" style="9" customWidth="1"/>
    <col min="2" max="2" width="23.453125" style="3" customWidth="1"/>
    <col min="3" max="3" width="13.453125" style="3" customWidth="1"/>
    <col min="4" max="4" width="11.26953125" style="3" customWidth="1"/>
    <col min="5" max="5" width="10.453125" style="3" customWidth="1"/>
    <col min="6" max="6" width="12.81640625" style="3" customWidth="1"/>
    <col min="7" max="7" width="11.453125" style="3" customWidth="1"/>
    <col min="8" max="8" width="13.1796875" style="3" customWidth="1"/>
    <col min="9" max="9" width="15" style="3" customWidth="1"/>
    <col min="10" max="10" width="13.1796875" style="3" customWidth="1"/>
    <col min="11" max="11" width="14.1796875" style="3" customWidth="1"/>
    <col min="12" max="12" width="14.26953125" style="3" customWidth="1"/>
    <col min="13" max="13" width="13.453125" style="3" hidden="1" customWidth="1"/>
    <col min="14" max="14" width="11.81640625" style="3" hidden="1" customWidth="1"/>
    <col min="15" max="15" width="0" style="3" hidden="1" customWidth="1"/>
    <col min="16" max="16" width="11.81640625" style="3" bestFit="1" customWidth="1"/>
    <col min="17" max="256" width="11.54296875" style="3"/>
    <col min="257" max="257" width="3.1796875" style="3" customWidth="1"/>
    <col min="258" max="258" width="27.54296875" style="3" customWidth="1"/>
    <col min="259" max="259" width="13.453125" style="3" customWidth="1"/>
    <col min="260" max="261" width="11.26953125" style="3" customWidth="1"/>
    <col min="262" max="262" width="11.453125" style="3" customWidth="1"/>
    <col min="263" max="264" width="13.1796875" style="3" customWidth="1"/>
    <col min="265" max="266" width="14.1796875" style="3" customWidth="1"/>
    <col min="267" max="267" width="13.1796875" style="3" customWidth="1"/>
    <col min="268" max="268" width="14" style="3" customWidth="1"/>
    <col min="269" max="512" width="11.54296875" style="3"/>
    <col min="513" max="513" width="3.1796875" style="3" customWidth="1"/>
    <col min="514" max="514" width="27.54296875" style="3" customWidth="1"/>
    <col min="515" max="515" width="13.453125" style="3" customWidth="1"/>
    <col min="516" max="517" width="11.26953125" style="3" customWidth="1"/>
    <col min="518" max="518" width="11.453125" style="3" customWidth="1"/>
    <col min="519" max="520" width="13.1796875" style="3" customWidth="1"/>
    <col min="521" max="522" width="14.1796875" style="3" customWidth="1"/>
    <col min="523" max="523" width="13.1796875" style="3" customWidth="1"/>
    <col min="524" max="524" width="14" style="3" customWidth="1"/>
    <col min="525" max="768" width="11.54296875" style="3"/>
    <col min="769" max="769" width="3.1796875" style="3" customWidth="1"/>
    <col min="770" max="770" width="27.54296875" style="3" customWidth="1"/>
    <col min="771" max="771" width="13.453125" style="3" customWidth="1"/>
    <col min="772" max="773" width="11.26953125" style="3" customWidth="1"/>
    <col min="774" max="774" width="11.453125" style="3" customWidth="1"/>
    <col min="775" max="776" width="13.1796875" style="3" customWidth="1"/>
    <col min="777" max="778" width="14.1796875" style="3" customWidth="1"/>
    <col min="779" max="779" width="13.1796875" style="3" customWidth="1"/>
    <col min="780" max="780" width="14" style="3" customWidth="1"/>
    <col min="781" max="1024" width="11.54296875" style="3"/>
    <col min="1025" max="1025" width="3.1796875" style="3" customWidth="1"/>
    <col min="1026" max="1026" width="27.54296875" style="3" customWidth="1"/>
    <col min="1027" max="1027" width="13.453125" style="3" customWidth="1"/>
    <col min="1028" max="1029" width="11.26953125" style="3" customWidth="1"/>
    <col min="1030" max="1030" width="11.453125" style="3" customWidth="1"/>
    <col min="1031" max="1032" width="13.1796875" style="3" customWidth="1"/>
    <col min="1033" max="1034" width="14.1796875" style="3" customWidth="1"/>
    <col min="1035" max="1035" width="13.1796875" style="3" customWidth="1"/>
    <col min="1036" max="1036" width="14" style="3" customWidth="1"/>
    <col min="1037" max="1280" width="11.54296875" style="3"/>
    <col min="1281" max="1281" width="3.1796875" style="3" customWidth="1"/>
    <col min="1282" max="1282" width="27.54296875" style="3" customWidth="1"/>
    <col min="1283" max="1283" width="13.453125" style="3" customWidth="1"/>
    <col min="1284" max="1285" width="11.26953125" style="3" customWidth="1"/>
    <col min="1286" max="1286" width="11.453125" style="3" customWidth="1"/>
    <col min="1287" max="1288" width="13.1796875" style="3" customWidth="1"/>
    <col min="1289" max="1290" width="14.1796875" style="3" customWidth="1"/>
    <col min="1291" max="1291" width="13.1796875" style="3" customWidth="1"/>
    <col min="1292" max="1292" width="14" style="3" customWidth="1"/>
    <col min="1293" max="1536" width="11.54296875" style="3"/>
    <col min="1537" max="1537" width="3.1796875" style="3" customWidth="1"/>
    <col min="1538" max="1538" width="27.54296875" style="3" customWidth="1"/>
    <col min="1539" max="1539" width="13.453125" style="3" customWidth="1"/>
    <col min="1540" max="1541" width="11.26953125" style="3" customWidth="1"/>
    <col min="1542" max="1542" width="11.453125" style="3" customWidth="1"/>
    <col min="1543" max="1544" width="13.1796875" style="3" customWidth="1"/>
    <col min="1545" max="1546" width="14.1796875" style="3" customWidth="1"/>
    <col min="1547" max="1547" width="13.1796875" style="3" customWidth="1"/>
    <col min="1548" max="1548" width="14" style="3" customWidth="1"/>
    <col min="1549" max="1792" width="11.54296875" style="3"/>
    <col min="1793" max="1793" width="3.1796875" style="3" customWidth="1"/>
    <col min="1794" max="1794" width="27.54296875" style="3" customWidth="1"/>
    <col min="1795" max="1795" width="13.453125" style="3" customWidth="1"/>
    <col min="1796" max="1797" width="11.26953125" style="3" customWidth="1"/>
    <col min="1798" max="1798" width="11.453125" style="3" customWidth="1"/>
    <col min="1799" max="1800" width="13.1796875" style="3" customWidth="1"/>
    <col min="1801" max="1802" width="14.1796875" style="3" customWidth="1"/>
    <col min="1803" max="1803" width="13.1796875" style="3" customWidth="1"/>
    <col min="1804" max="1804" width="14" style="3" customWidth="1"/>
    <col min="1805" max="2048" width="11.54296875" style="3"/>
    <col min="2049" max="2049" width="3.1796875" style="3" customWidth="1"/>
    <col min="2050" max="2050" width="27.54296875" style="3" customWidth="1"/>
    <col min="2051" max="2051" width="13.453125" style="3" customWidth="1"/>
    <col min="2052" max="2053" width="11.26953125" style="3" customWidth="1"/>
    <col min="2054" max="2054" width="11.453125" style="3" customWidth="1"/>
    <col min="2055" max="2056" width="13.1796875" style="3" customWidth="1"/>
    <col min="2057" max="2058" width="14.1796875" style="3" customWidth="1"/>
    <col min="2059" max="2059" width="13.1796875" style="3" customWidth="1"/>
    <col min="2060" max="2060" width="14" style="3" customWidth="1"/>
    <col min="2061" max="2304" width="11.54296875" style="3"/>
    <col min="2305" max="2305" width="3.1796875" style="3" customWidth="1"/>
    <col min="2306" max="2306" width="27.54296875" style="3" customWidth="1"/>
    <col min="2307" max="2307" width="13.453125" style="3" customWidth="1"/>
    <col min="2308" max="2309" width="11.26953125" style="3" customWidth="1"/>
    <col min="2310" max="2310" width="11.453125" style="3" customWidth="1"/>
    <col min="2311" max="2312" width="13.1796875" style="3" customWidth="1"/>
    <col min="2313" max="2314" width="14.1796875" style="3" customWidth="1"/>
    <col min="2315" max="2315" width="13.1796875" style="3" customWidth="1"/>
    <col min="2316" max="2316" width="14" style="3" customWidth="1"/>
    <col min="2317" max="2560" width="11.54296875" style="3"/>
    <col min="2561" max="2561" width="3.1796875" style="3" customWidth="1"/>
    <col min="2562" max="2562" width="27.54296875" style="3" customWidth="1"/>
    <col min="2563" max="2563" width="13.453125" style="3" customWidth="1"/>
    <col min="2564" max="2565" width="11.26953125" style="3" customWidth="1"/>
    <col min="2566" max="2566" width="11.453125" style="3" customWidth="1"/>
    <col min="2567" max="2568" width="13.1796875" style="3" customWidth="1"/>
    <col min="2569" max="2570" width="14.1796875" style="3" customWidth="1"/>
    <col min="2571" max="2571" width="13.1796875" style="3" customWidth="1"/>
    <col min="2572" max="2572" width="14" style="3" customWidth="1"/>
    <col min="2573" max="2816" width="11.54296875" style="3"/>
    <col min="2817" max="2817" width="3.1796875" style="3" customWidth="1"/>
    <col min="2818" max="2818" width="27.54296875" style="3" customWidth="1"/>
    <col min="2819" max="2819" width="13.453125" style="3" customWidth="1"/>
    <col min="2820" max="2821" width="11.26953125" style="3" customWidth="1"/>
    <col min="2822" max="2822" width="11.453125" style="3" customWidth="1"/>
    <col min="2823" max="2824" width="13.1796875" style="3" customWidth="1"/>
    <col min="2825" max="2826" width="14.1796875" style="3" customWidth="1"/>
    <col min="2827" max="2827" width="13.1796875" style="3" customWidth="1"/>
    <col min="2828" max="2828" width="14" style="3" customWidth="1"/>
    <col min="2829" max="3072" width="11.54296875" style="3"/>
    <col min="3073" max="3073" width="3.1796875" style="3" customWidth="1"/>
    <col min="3074" max="3074" width="27.54296875" style="3" customWidth="1"/>
    <col min="3075" max="3075" width="13.453125" style="3" customWidth="1"/>
    <col min="3076" max="3077" width="11.26953125" style="3" customWidth="1"/>
    <col min="3078" max="3078" width="11.453125" style="3" customWidth="1"/>
    <col min="3079" max="3080" width="13.1796875" style="3" customWidth="1"/>
    <col min="3081" max="3082" width="14.1796875" style="3" customWidth="1"/>
    <col min="3083" max="3083" width="13.1796875" style="3" customWidth="1"/>
    <col min="3084" max="3084" width="14" style="3" customWidth="1"/>
    <col min="3085" max="3328" width="11.54296875" style="3"/>
    <col min="3329" max="3329" width="3.1796875" style="3" customWidth="1"/>
    <col min="3330" max="3330" width="27.54296875" style="3" customWidth="1"/>
    <col min="3331" max="3331" width="13.453125" style="3" customWidth="1"/>
    <col min="3332" max="3333" width="11.26953125" style="3" customWidth="1"/>
    <col min="3334" max="3334" width="11.453125" style="3" customWidth="1"/>
    <col min="3335" max="3336" width="13.1796875" style="3" customWidth="1"/>
    <col min="3337" max="3338" width="14.1796875" style="3" customWidth="1"/>
    <col min="3339" max="3339" width="13.1796875" style="3" customWidth="1"/>
    <col min="3340" max="3340" width="14" style="3" customWidth="1"/>
    <col min="3341" max="3584" width="11.54296875" style="3"/>
    <col min="3585" max="3585" width="3.1796875" style="3" customWidth="1"/>
    <col min="3586" max="3586" width="27.54296875" style="3" customWidth="1"/>
    <col min="3587" max="3587" width="13.453125" style="3" customWidth="1"/>
    <col min="3588" max="3589" width="11.26953125" style="3" customWidth="1"/>
    <col min="3590" max="3590" width="11.453125" style="3" customWidth="1"/>
    <col min="3591" max="3592" width="13.1796875" style="3" customWidth="1"/>
    <col min="3593" max="3594" width="14.1796875" style="3" customWidth="1"/>
    <col min="3595" max="3595" width="13.1796875" style="3" customWidth="1"/>
    <col min="3596" max="3596" width="14" style="3" customWidth="1"/>
    <col min="3597" max="3840" width="11.54296875" style="3"/>
    <col min="3841" max="3841" width="3.1796875" style="3" customWidth="1"/>
    <col min="3842" max="3842" width="27.54296875" style="3" customWidth="1"/>
    <col min="3843" max="3843" width="13.453125" style="3" customWidth="1"/>
    <col min="3844" max="3845" width="11.26953125" style="3" customWidth="1"/>
    <col min="3846" max="3846" width="11.453125" style="3" customWidth="1"/>
    <col min="3847" max="3848" width="13.1796875" style="3" customWidth="1"/>
    <col min="3849" max="3850" width="14.1796875" style="3" customWidth="1"/>
    <col min="3851" max="3851" width="13.1796875" style="3" customWidth="1"/>
    <col min="3852" max="3852" width="14" style="3" customWidth="1"/>
    <col min="3853" max="4096" width="11.54296875" style="3"/>
    <col min="4097" max="4097" width="3.1796875" style="3" customWidth="1"/>
    <col min="4098" max="4098" width="27.54296875" style="3" customWidth="1"/>
    <col min="4099" max="4099" width="13.453125" style="3" customWidth="1"/>
    <col min="4100" max="4101" width="11.26953125" style="3" customWidth="1"/>
    <col min="4102" max="4102" width="11.453125" style="3" customWidth="1"/>
    <col min="4103" max="4104" width="13.1796875" style="3" customWidth="1"/>
    <col min="4105" max="4106" width="14.1796875" style="3" customWidth="1"/>
    <col min="4107" max="4107" width="13.1796875" style="3" customWidth="1"/>
    <col min="4108" max="4108" width="14" style="3" customWidth="1"/>
    <col min="4109" max="4352" width="11.54296875" style="3"/>
    <col min="4353" max="4353" width="3.1796875" style="3" customWidth="1"/>
    <col min="4354" max="4354" width="27.54296875" style="3" customWidth="1"/>
    <col min="4355" max="4355" width="13.453125" style="3" customWidth="1"/>
    <col min="4356" max="4357" width="11.26953125" style="3" customWidth="1"/>
    <col min="4358" max="4358" width="11.453125" style="3" customWidth="1"/>
    <col min="4359" max="4360" width="13.1796875" style="3" customWidth="1"/>
    <col min="4361" max="4362" width="14.1796875" style="3" customWidth="1"/>
    <col min="4363" max="4363" width="13.1796875" style="3" customWidth="1"/>
    <col min="4364" max="4364" width="14" style="3" customWidth="1"/>
    <col min="4365" max="4608" width="11.54296875" style="3"/>
    <col min="4609" max="4609" width="3.1796875" style="3" customWidth="1"/>
    <col min="4610" max="4610" width="27.54296875" style="3" customWidth="1"/>
    <col min="4611" max="4611" width="13.453125" style="3" customWidth="1"/>
    <col min="4612" max="4613" width="11.26953125" style="3" customWidth="1"/>
    <col min="4614" max="4614" width="11.453125" style="3" customWidth="1"/>
    <col min="4615" max="4616" width="13.1796875" style="3" customWidth="1"/>
    <col min="4617" max="4618" width="14.1796875" style="3" customWidth="1"/>
    <col min="4619" max="4619" width="13.1796875" style="3" customWidth="1"/>
    <col min="4620" max="4620" width="14" style="3" customWidth="1"/>
    <col min="4621" max="4864" width="11.54296875" style="3"/>
    <col min="4865" max="4865" width="3.1796875" style="3" customWidth="1"/>
    <col min="4866" max="4866" width="27.54296875" style="3" customWidth="1"/>
    <col min="4867" max="4867" width="13.453125" style="3" customWidth="1"/>
    <col min="4868" max="4869" width="11.26953125" style="3" customWidth="1"/>
    <col min="4870" max="4870" width="11.453125" style="3" customWidth="1"/>
    <col min="4871" max="4872" width="13.1796875" style="3" customWidth="1"/>
    <col min="4873" max="4874" width="14.1796875" style="3" customWidth="1"/>
    <col min="4875" max="4875" width="13.1796875" style="3" customWidth="1"/>
    <col min="4876" max="4876" width="14" style="3" customWidth="1"/>
    <col min="4877" max="5120" width="11.54296875" style="3"/>
    <col min="5121" max="5121" width="3.1796875" style="3" customWidth="1"/>
    <col min="5122" max="5122" width="27.54296875" style="3" customWidth="1"/>
    <col min="5123" max="5123" width="13.453125" style="3" customWidth="1"/>
    <col min="5124" max="5125" width="11.26953125" style="3" customWidth="1"/>
    <col min="5126" max="5126" width="11.453125" style="3" customWidth="1"/>
    <col min="5127" max="5128" width="13.1796875" style="3" customWidth="1"/>
    <col min="5129" max="5130" width="14.1796875" style="3" customWidth="1"/>
    <col min="5131" max="5131" width="13.1796875" style="3" customWidth="1"/>
    <col min="5132" max="5132" width="14" style="3" customWidth="1"/>
    <col min="5133" max="5376" width="11.54296875" style="3"/>
    <col min="5377" max="5377" width="3.1796875" style="3" customWidth="1"/>
    <col min="5378" max="5378" width="27.54296875" style="3" customWidth="1"/>
    <col min="5379" max="5379" width="13.453125" style="3" customWidth="1"/>
    <col min="5380" max="5381" width="11.26953125" style="3" customWidth="1"/>
    <col min="5382" max="5382" width="11.453125" style="3" customWidth="1"/>
    <col min="5383" max="5384" width="13.1796875" style="3" customWidth="1"/>
    <col min="5385" max="5386" width="14.1796875" style="3" customWidth="1"/>
    <col min="5387" max="5387" width="13.1796875" style="3" customWidth="1"/>
    <col min="5388" max="5388" width="14" style="3" customWidth="1"/>
    <col min="5389" max="5632" width="11.54296875" style="3"/>
    <col min="5633" max="5633" width="3.1796875" style="3" customWidth="1"/>
    <col min="5634" max="5634" width="27.54296875" style="3" customWidth="1"/>
    <col min="5635" max="5635" width="13.453125" style="3" customWidth="1"/>
    <col min="5636" max="5637" width="11.26953125" style="3" customWidth="1"/>
    <col min="5638" max="5638" width="11.453125" style="3" customWidth="1"/>
    <col min="5639" max="5640" width="13.1796875" style="3" customWidth="1"/>
    <col min="5641" max="5642" width="14.1796875" style="3" customWidth="1"/>
    <col min="5643" max="5643" width="13.1796875" style="3" customWidth="1"/>
    <col min="5644" max="5644" width="14" style="3" customWidth="1"/>
    <col min="5645" max="5888" width="11.54296875" style="3"/>
    <col min="5889" max="5889" width="3.1796875" style="3" customWidth="1"/>
    <col min="5890" max="5890" width="27.54296875" style="3" customWidth="1"/>
    <col min="5891" max="5891" width="13.453125" style="3" customWidth="1"/>
    <col min="5892" max="5893" width="11.26953125" style="3" customWidth="1"/>
    <col min="5894" max="5894" width="11.453125" style="3" customWidth="1"/>
    <col min="5895" max="5896" width="13.1796875" style="3" customWidth="1"/>
    <col min="5897" max="5898" width="14.1796875" style="3" customWidth="1"/>
    <col min="5899" max="5899" width="13.1796875" style="3" customWidth="1"/>
    <col min="5900" max="5900" width="14" style="3" customWidth="1"/>
    <col min="5901" max="6144" width="11.54296875" style="3"/>
    <col min="6145" max="6145" width="3.1796875" style="3" customWidth="1"/>
    <col min="6146" max="6146" width="27.54296875" style="3" customWidth="1"/>
    <col min="6147" max="6147" width="13.453125" style="3" customWidth="1"/>
    <col min="6148" max="6149" width="11.26953125" style="3" customWidth="1"/>
    <col min="6150" max="6150" width="11.453125" style="3" customWidth="1"/>
    <col min="6151" max="6152" width="13.1796875" style="3" customWidth="1"/>
    <col min="6153" max="6154" width="14.1796875" style="3" customWidth="1"/>
    <col min="6155" max="6155" width="13.1796875" style="3" customWidth="1"/>
    <col min="6156" max="6156" width="14" style="3" customWidth="1"/>
    <col min="6157" max="6400" width="11.54296875" style="3"/>
    <col min="6401" max="6401" width="3.1796875" style="3" customWidth="1"/>
    <col min="6402" max="6402" width="27.54296875" style="3" customWidth="1"/>
    <col min="6403" max="6403" width="13.453125" style="3" customWidth="1"/>
    <col min="6404" max="6405" width="11.26953125" style="3" customWidth="1"/>
    <col min="6406" max="6406" width="11.453125" style="3" customWidth="1"/>
    <col min="6407" max="6408" width="13.1796875" style="3" customWidth="1"/>
    <col min="6409" max="6410" width="14.1796875" style="3" customWidth="1"/>
    <col min="6411" max="6411" width="13.1796875" style="3" customWidth="1"/>
    <col min="6412" max="6412" width="14" style="3" customWidth="1"/>
    <col min="6413" max="6656" width="11.54296875" style="3"/>
    <col min="6657" max="6657" width="3.1796875" style="3" customWidth="1"/>
    <col min="6658" max="6658" width="27.54296875" style="3" customWidth="1"/>
    <col min="6659" max="6659" width="13.453125" style="3" customWidth="1"/>
    <col min="6660" max="6661" width="11.26953125" style="3" customWidth="1"/>
    <col min="6662" max="6662" width="11.453125" style="3" customWidth="1"/>
    <col min="6663" max="6664" width="13.1796875" style="3" customWidth="1"/>
    <col min="6665" max="6666" width="14.1796875" style="3" customWidth="1"/>
    <col min="6667" max="6667" width="13.1796875" style="3" customWidth="1"/>
    <col min="6668" max="6668" width="14" style="3" customWidth="1"/>
    <col min="6669" max="6912" width="11.54296875" style="3"/>
    <col min="6913" max="6913" width="3.1796875" style="3" customWidth="1"/>
    <col min="6914" max="6914" width="27.54296875" style="3" customWidth="1"/>
    <col min="6915" max="6915" width="13.453125" style="3" customWidth="1"/>
    <col min="6916" max="6917" width="11.26953125" style="3" customWidth="1"/>
    <col min="6918" max="6918" width="11.453125" style="3" customWidth="1"/>
    <col min="6919" max="6920" width="13.1796875" style="3" customWidth="1"/>
    <col min="6921" max="6922" width="14.1796875" style="3" customWidth="1"/>
    <col min="6923" max="6923" width="13.1796875" style="3" customWidth="1"/>
    <col min="6924" max="6924" width="14" style="3" customWidth="1"/>
    <col min="6925" max="7168" width="11.54296875" style="3"/>
    <col min="7169" max="7169" width="3.1796875" style="3" customWidth="1"/>
    <col min="7170" max="7170" width="27.54296875" style="3" customWidth="1"/>
    <col min="7171" max="7171" width="13.453125" style="3" customWidth="1"/>
    <col min="7172" max="7173" width="11.26953125" style="3" customWidth="1"/>
    <col min="7174" max="7174" width="11.453125" style="3" customWidth="1"/>
    <col min="7175" max="7176" width="13.1796875" style="3" customWidth="1"/>
    <col min="7177" max="7178" width="14.1796875" style="3" customWidth="1"/>
    <col min="7179" max="7179" width="13.1796875" style="3" customWidth="1"/>
    <col min="7180" max="7180" width="14" style="3" customWidth="1"/>
    <col min="7181" max="7424" width="11.54296875" style="3"/>
    <col min="7425" max="7425" width="3.1796875" style="3" customWidth="1"/>
    <col min="7426" max="7426" width="27.54296875" style="3" customWidth="1"/>
    <col min="7427" max="7427" width="13.453125" style="3" customWidth="1"/>
    <col min="7428" max="7429" width="11.26953125" style="3" customWidth="1"/>
    <col min="7430" max="7430" width="11.453125" style="3" customWidth="1"/>
    <col min="7431" max="7432" width="13.1796875" style="3" customWidth="1"/>
    <col min="7433" max="7434" width="14.1796875" style="3" customWidth="1"/>
    <col min="7435" max="7435" width="13.1796875" style="3" customWidth="1"/>
    <col min="7436" max="7436" width="14" style="3" customWidth="1"/>
    <col min="7437" max="7680" width="11.54296875" style="3"/>
    <col min="7681" max="7681" width="3.1796875" style="3" customWidth="1"/>
    <col min="7682" max="7682" width="27.54296875" style="3" customWidth="1"/>
    <col min="7683" max="7683" width="13.453125" style="3" customWidth="1"/>
    <col min="7684" max="7685" width="11.26953125" style="3" customWidth="1"/>
    <col min="7686" max="7686" width="11.453125" style="3" customWidth="1"/>
    <col min="7687" max="7688" width="13.1796875" style="3" customWidth="1"/>
    <col min="7689" max="7690" width="14.1796875" style="3" customWidth="1"/>
    <col min="7691" max="7691" width="13.1796875" style="3" customWidth="1"/>
    <col min="7692" max="7692" width="14" style="3" customWidth="1"/>
    <col min="7693" max="7936" width="11.54296875" style="3"/>
    <col min="7937" max="7937" width="3.1796875" style="3" customWidth="1"/>
    <col min="7938" max="7938" width="27.54296875" style="3" customWidth="1"/>
    <col min="7939" max="7939" width="13.453125" style="3" customWidth="1"/>
    <col min="7940" max="7941" width="11.26953125" style="3" customWidth="1"/>
    <col min="7942" max="7942" width="11.453125" style="3" customWidth="1"/>
    <col min="7943" max="7944" width="13.1796875" style="3" customWidth="1"/>
    <col min="7945" max="7946" width="14.1796875" style="3" customWidth="1"/>
    <col min="7947" max="7947" width="13.1796875" style="3" customWidth="1"/>
    <col min="7948" max="7948" width="14" style="3" customWidth="1"/>
    <col min="7949" max="8192" width="11.54296875" style="3"/>
    <col min="8193" max="8193" width="3.1796875" style="3" customWidth="1"/>
    <col min="8194" max="8194" width="27.54296875" style="3" customWidth="1"/>
    <col min="8195" max="8195" width="13.453125" style="3" customWidth="1"/>
    <col min="8196" max="8197" width="11.26953125" style="3" customWidth="1"/>
    <col min="8198" max="8198" width="11.453125" style="3" customWidth="1"/>
    <col min="8199" max="8200" width="13.1796875" style="3" customWidth="1"/>
    <col min="8201" max="8202" width="14.1796875" style="3" customWidth="1"/>
    <col min="8203" max="8203" width="13.1796875" style="3" customWidth="1"/>
    <col min="8204" max="8204" width="14" style="3" customWidth="1"/>
    <col min="8205" max="8448" width="11.54296875" style="3"/>
    <col min="8449" max="8449" width="3.1796875" style="3" customWidth="1"/>
    <col min="8450" max="8450" width="27.54296875" style="3" customWidth="1"/>
    <col min="8451" max="8451" width="13.453125" style="3" customWidth="1"/>
    <col min="8452" max="8453" width="11.26953125" style="3" customWidth="1"/>
    <col min="8454" max="8454" width="11.453125" style="3" customWidth="1"/>
    <col min="8455" max="8456" width="13.1796875" style="3" customWidth="1"/>
    <col min="8457" max="8458" width="14.1796875" style="3" customWidth="1"/>
    <col min="8459" max="8459" width="13.1796875" style="3" customWidth="1"/>
    <col min="8460" max="8460" width="14" style="3" customWidth="1"/>
    <col min="8461" max="8704" width="11.54296875" style="3"/>
    <col min="8705" max="8705" width="3.1796875" style="3" customWidth="1"/>
    <col min="8706" max="8706" width="27.54296875" style="3" customWidth="1"/>
    <col min="8707" max="8707" width="13.453125" style="3" customWidth="1"/>
    <col min="8708" max="8709" width="11.26953125" style="3" customWidth="1"/>
    <col min="8710" max="8710" width="11.453125" style="3" customWidth="1"/>
    <col min="8711" max="8712" width="13.1796875" style="3" customWidth="1"/>
    <col min="8713" max="8714" width="14.1796875" style="3" customWidth="1"/>
    <col min="8715" max="8715" width="13.1796875" style="3" customWidth="1"/>
    <col min="8716" max="8716" width="14" style="3" customWidth="1"/>
    <col min="8717" max="8960" width="11.54296875" style="3"/>
    <col min="8961" max="8961" width="3.1796875" style="3" customWidth="1"/>
    <col min="8962" max="8962" width="27.54296875" style="3" customWidth="1"/>
    <col min="8963" max="8963" width="13.453125" style="3" customWidth="1"/>
    <col min="8964" max="8965" width="11.26953125" style="3" customWidth="1"/>
    <col min="8966" max="8966" width="11.453125" style="3" customWidth="1"/>
    <col min="8967" max="8968" width="13.1796875" style="3" customWidth="1"/>
    <col min="8969" max="8970" width="14.1796875" style="3" customWidth="1"/>
    <col min="8971" max="8971" width="13.1796875" style="3" customWidth="1"/>
    <col min="8972" max="8972" width="14" style="3" customWidth="1"/>
    <col min="8973" max="9216" width="11.54296875" style="3"/>
    <col min="9217" max="9217" width="3.1796875" style="3" customWidth="1"/>
    <col min="9218" max="9218" width="27.54296875" style="3" customWidth="1"/>
    <col min="9219" max="9219" width="13.453125" style="3" customWidth="1"/>
    <col min="9220" max="9221" width="11.26953125" style="3" customWidth="1"/>
    <col min="9222" max="9222" width="11.453125" style="3" customWidth="1"/>
    <col min="9223" max="9224" width="13.1796875" style="3" customWidth="1"/>
    <col min="9225" max="9226" width="14.1796875" style="3" customWidth="1"/>
    <col min="9227" max="9227" width="13.1796875" style="3" customWidth="1"/>
    <col min="9228" max="9228" width="14" style="3" customWidth="1"/>
    <col min="9229" max="9472" width="11.54296875" style="3"/>
    <col min="9473" max="9473" width="3.1796875" style="3" customWidth="1"/>
    <col min="9474" max="9474" width="27.54296875" style="3" customWidth="1"/>
    <col min="9475" max="9475" width="13.453125" style="3" customWidth="1"/>
    <col min="9476" max="9477" width="11.26953125" style="3" customWidth="1"/>
    <col min="9478" max="9478" width="11.453125" style="3" customWidth="1"/>
    <col min="9479" max="9480" width="13.1796875" style="3" customWidth="1"/>
    <col min="9481" max="9482" width="14.1796875" style="3" customWidth="1"/>
    <col min="9483" max="9483" width="13.1796875" style="3" customWidth="1"/>
    <col min="9484" max="9484" width="14" style="3" customWidth="1"/>
    <col min="9485" max="9728" width="11.54296875" style="3"/>
    <col min="9729" max="9729" width="3.1796875" style="3" customWidth="1"/>
    <col min="9730" max="9730" width="27.54296875" style="3" customWidth="1"/>
    <col min="9731" max="9731" width="13.453125" style="3" customWidth="1"/>
    <col min="9732" max="9733" width="11.26953125" style="3" customWidth="1"/>
    <col min="9734" max="9734" width="11.453125" style="3" customWidth="1"/>
    <col min="9735" max="9736" width="13.1796875" style="3" customWidth="1"/>
    <col min="9737" max="9738" width="14.1796875" style="3" customWidth="1"/>
    <col min="9739" max="9739" width="13.1796875" style="3" customWidth="1"/>
    <col min="9740" max="9740" width="14" style="3" customWidth="1"/>
    <col min="9741" max="9984" width="11.54296875" style="3"/>
    <col min="9985" max="9985" width="3.1796875" style="3" customWidth="1"/>
    <col min="9986" max="9986" width="27.54296875" style="3" customWidth="1"/>
    <col min="9987" max="9987" width="13.453125" style="3" customWidth="1"/>
    <col min="9988" max="9989" width="11.26953125" style="3" customWidth="1"/>
    <col min="9990" max="9990" width="11.453125" style="3" customWidth="1"/>
    <col min="9991" max="9992" width="13.1796875" style="3" customWidth="1"/>
    <col min="9993" max="9994" width="14.1796875" style="3" customWidth="1"/>
    <col min="9995" max="9995" width="13.1796875" style="3" customWidth="1"/>
    <col min="9996" max="9996" width="14" style="3" customWidth="1"/>
    <col min="9997" max="10240" width="11.54296875" style="3"/>
    <col min="10241" max="10241" width="3.1796875" style="3" customWidth="1"/>
    <col min="10242" max="10242" width="27.54296875" style="3" customWidth="1"/>
    <col min="10243" max="10243" width="13.453125" style="3" customWidth="1"/>
    <col min="10244" max="10245" width="11.26953125" style="3" customWidth="1"/>
    <col min="10246" max="10246" width="11.453125" style="3" customWidth="1"/>
    <col min="10247" max="10248" width="13.1796875" style="3" customWidth="1"/>
    <col min="10249" max="10250" width="14.1796875" style="3" customWidth="1"/>
    <col min="10251" max="10251" width="13.1796875" style="3" customWidth="1"/>
    <col min="10252" max="10252" width="14" style="3" customWidth="1"/>
    <col min="10253" max="10496" width="11.54296875" style="3"/>
    <col min="10497" max="10497" width="3.1796875" style="3" customWidth="1"/>
    <col min="10498" max="10498" width="27.54296875" style="3" customWidth="1"/>
    <col min="10499" max="10499" width="13.453125" style="3" customWidth="1"/>
    <col min="10500" max="10501" width="11.26953125" style="3" customWidth="1"/>
    <col min="10502" max="10502" width="11.453125" style="3" customWidth="1"/>
    <col min="10503" max="10504" width="13.1796875" style="3" customWidth="1"/>
    <col min="10505" max="10506" width="14.1796875" style="3" customWidth="1"/>
    <col min="10507" max="10507" width="13.1796875" style="3" customWidth="1"/>
    <col min="10508" max="10508" width="14" style="3" customWidth="1"/>
    <col min="10509" max="10752" width="11.54296875" style="3"/>
    <col min="10753" max="10753" width="3.1796875" style="3" customWidth="1"/>
    <col min="10754" max="10754" width="27.54296875" style="3" customWidth="1"/>
    <col min="10755" max="10755" width="13.453125" style="3" customWidth="1"/>
    <col min="10756" max="10757" width="11.26953125" style="3" customWidth="1"/>
    <col min="10758" max="10758" width="11.453125" style="3" customWidth="1"/>
    <col min="10759" max="10760" width="13.1796875" style="3" customWidth="1"/>
    <col min="10761" max="10762" width="14.1796875" style="3" customWidth="1"/>
    <col min="10763" max="10763" width="13.1796875" style="3" customWidth="1"/>
    <col min="10764" max="10764" width="14" style="3" customWidth="1"/>
    <col min="10765" max="11008" width="11.54296875" style="3"/>
    <col min="11009" max="11009" width="3.1796875" style="3" customWidth="1"/>
    <col min="11010" max="11010" width="27.54296875" style="3" customWidth="1"/>
    <col min="11011" max="11011" width="13.453125" style="3" customWidth="1"/>
    <col min="11012" max="11013" width="11.26953125" style="3" customWidth="1"/>
    <col min="11014" max="11014" width="11.453125" style="3" customWidth="1"/>
    <col min="11015" max="11016" width="13.1796875" style="3" customWidth="1"/>
    <col min="11017" max="11018" width="14.1796875" style="3" customWidth="1"/>
    <col min="11019" max="11019" width="13.1796875" style="3" customWidth="1"/>
    <col min="11020" max="11020" width="14" style="3" customWidth="1"/>
    <col min="11021" max="11264" width="11.54296875" style="3"/>
    <col min="11265" max="11265" width="3.1796875" style="3" customWidth="1"/>
    <col min="11266" max="11266" width="27.54296875" style="3" customWidth="1"/>
    <col min="11267" max="11267" width="13.453125" style="3" customWidth="1"/>
    <col min="11268" max="11269" width="11.26953125" style="3" customWidth="1"/>
    <col min="11270" max="11270" width="11.453125" style="3" customWidth="1"/>
    <col min="11271" max="11272" width="13.1796875" style="3" customWidth="1"/>
    <col min="11273" max="11274" width="14.1796875" style="3" customWidth="1"/>
    <col min="11275" max="11275" width="13.1796875" style="3" customWidth="1"/>
    <col min="11276" max="11276" width="14" style="3" customWidth="1"/>
    <col min="11277" max="11520" width="11.54296875" style="3"/>
    <col min="11521" max="11521" width="3.1796875" style="3" customWidth="1"/>
    <col min="11522" max="11522" width="27.54296875" style="3" customWidth="1"/>
    <col min="11523" max="11523" width="13.453125" style="3" customWidth="1"/>
    <col min="11524" max="11525" width="11.26953125" style="3" customWidth="1"/>
    <col min="11526" max="11526" width="11.453125" style="3" customWidth="1"/>
    <col min="11527" max="11528" width="13.1796875" style="3" customWidth="1"/>
    <col min="11529" max="11530" width="14.1796875" style="3" customWidth="1"/>
    <col min="11531" max="11531" width="13.1796875" style="3" customWidth="1"/>
    <col min="11532" max="11532" width="14" style="3" customWidth="1"/>
    <col min="11533" max="11776" width="11.54296875" style="3"/>
    <col min="11777" max="11777" width="3.1796875" style="3" customWidth="1"/>
    <col min="11778" max="11778" width="27.54296875" style="3" customWidth="1"/>
    <col min="11779" max="11779" width="13.453125" style="3" customWidth="1"/>
    <col min="11780" max="11781" width="11.26953125" style="3" customWidth="1"/>
    <col min="11782" max="11782" width="11.453125" style="3" customWidth="1"/>
    <col min="11783" max="11784" width="13.1796875" style="3" customWidth="1"/>
    <col min="11785" max="11786" width="14.1796875" style="3" customWidth="1"/>
    <col min="11787" max="11787" width="13.1796875" style="3" customWidth="1"/>
    <col min="11788" max="11788" width="14" style="3" customWidth="1"/>
    <col min="11789" max="12032" width="11.54296875" style="3"/>
    <col min="12033" max="12033" width="3.1796875" style="3" customWidth="1"/>
    <col min="12034" max="12034" width="27.54296875" style="3" customWidth="1"/>
    <col min="12035" max="12035" width="13.453125" style="3" customWidth="1"/>
    <col min="12036" max="12037" width="11.26953125" style="3" customWidth="1"/>
    <col min="12038" max="12038" width="11.453125" style="3" customWidth="1"/>
    <col min="12039" max="12040" width="13.1796875" style="3" customWidth="1"/>
    <col min="12041" max="12042" width="14.1796875" style="3" customWidth="1"/>
    <col min="12043" max="12043" width="13.1796875" style="3" customWidth="1"/>
    <col min="12044" max="12044" width="14" style="3" customWidth="1"/>
    <col min="12045" max="12288" width="11.54296875" style="3"/>
    <col min="12289" max="12289" width="3.1796875" style="3" customWidth="1"/>
    <col min="12290" max="12290" width="27.54296875" style="3" customWidth="1"/>
    <col min="12291" max="12291" width="13.453125" style="3" customWidth="1"/>
    <col min="12292" max="12293" width="11.26953125" style="3" customWidth="1"/>
    <col min="12294" max="12294" width="11.453125" style="3" customWidth="1"/>
    <col min="12295" max="12296" width="13.1796875" style="3" customWidth="1"/>
    <col min="12297" max="12298" width="14.1796875" style="3" customWidth="1"/>
    <col min="12299" max="12299" width="13.1796875" style="3" customWidth="1"/>
    <col min="12300" max="12300" width="14" style="3" customWidth="1"/>
    <col min="12301" max="12544" width="11.54296875" style="3"/>
    <col min="12545" max="12545" width="3.1796875" style="3" customWidth="1"/>
    <col min="12546" max="12546" width="27.54296875" style="3" customWidth="1"/>
    <col min="12547" max="12547" width="13.453125" style="3" customWidth="1"/>
    <col min="12548" max="12549" width="11.26953125" style="3" customWidth="1"/>
    <col min="12550" max="12550" width="11.453125" style="3" customWidth="1"/>
    <col min="12551" max="12552" width="13.1796875" style="3" customWidth="1"/>
    <col min="12553" max="12554" width="14.1796875" style="3" customWidth="1"/>
    <col min="12555" max="12555" width="13.1796875" style="3" customWidth="1"/>
    <col min="12556" max="12556" width="14" style="3" customWidth="1"/>
    <col min="12557" max="12800" width="11.54296875" style="3"/>
    <col min="12801" max="12801" width="3.1796875" style="3" customWidth="1"/>
    <col min="12802" max="12802" width="27.54296875" style="3" customWidth="1"/>
    <col min="12803" max="12803" width="13.453125" style="3" customWidth="1"/>
    <col min="12804" max="12805" width="11.26953125" style="3" customWidth="1"/>
    <col min="12806" max="12806" width="11.453125" style="3" customWidth="1"/>
    <col min="12807" max="12808" width="13.1796875" style="3" customWidth="1"/>
    <col min="12809" max="12810" width="14.1796875" style="3" customWidth="1"/>
    <col min="12811" max="12811" width="13.1796875" style="3" customWidth="1"/>
    <col min="12812" max="12812" width="14" style="3" customWidth="1"/>
    <col min="12813" max="13056" width="11.54296875" style="3"/>
    <col min="13057" max="13057" width="3.1796875" style="3" customWidth="1"/>
    <col min="13058" max="13058" width="27.54296875" style="3" customWidth="1"/>
    <col min="13059" max="13059" width="13.453125" style="3" customWidth="1"/>
    <col min="13060" max="13061" width="11.26953125" style="3" customWidth="1"/>
    <col min="13062" max="13062" width="11.453125" style="3" customWidth="1"/>
    <col min="13063" max="13064" width="13.1796875" style="3" customWidth="1"/>
    <col min="13065" max="13066" width="14.1796875" style="3" customWidth="1"/>
    <col min="13067" max="13067" width="13.1796875" style="3" customWidth="1"/>
    <col min="13068" max="13068" width="14" style="3" customWidth="1"/>
    <col min="13069" max="13312" width="11.54296875" style="3"/>
    <col min="13313" max="13313" width="3.1796875" style="3" customWidth="1"/>
    <col min="13314" max="13314" width="27.54296875" style="3" customWidth="1"/>
    <col min="13315" max="13315" width="13.453125" style="3" customWidth="1"/>
    <col min="13316" max="13317" width="11.26953125" style="3" customWidth="1"/>
    <col min="13318" max="13318" width="11.453125" style="3" customWidth="1"/>
    <col min="13319" max="13320" width="13.1796875" style="3" customWidth="1"/>
    <col min="13321" max="13322" width="14.1796875" style="3" customWidth="1"/>
    <col min="13323" max="13323" width="13.1796875" style="3" customWidth="1"/>
    <col min="13324" max="13324" width="14" style="3" customWidth="1"/>
    <col min="13325" max="13568" width="11.54296875" style="3"/>
    <col min="13569" max="13569" width="3.1796875" style="3" customWidth="1"/>
    <col min="13570" max="13570" width="27.54296875" style="3" customWidth="1"/>
    <col min="13571" max="13571" width="13.453125" style="3" customWidth="1"/>
    <col min="13572" max="13573" width="11.26953125" style="3" customWidth="1"/>
    <col min="13574" max="13574" width="11.453125" style="3" customWidth="1"/>
    <col min="13575" max="13576" width="13.1796875" style="3" customWidth="1"/>
    <col min="13577" max="13578" width="14.1796875" style="3" customWidth="1"/>
    <col min="13579" max="13579" width="13.1796875" style="3" customWidth="1"/>
    <col min="13580" max="13580" width="14" style="3" customWidth="1"/>
    <col min="13581" max="13824" width="11.54296875" style="3"/>
    <col min="13825" max="13825" width="3.1796875" style="3" customWidth="1"/>
    <col min="13826" max="13826" width="27.54296875" style="3" customWidth="1"/>
    <col min="13827" max="13827" width="13.453125" style="3" customWidth="1"/>
    <col min="13828" max="13829" width="11.26953125" style="3" customWidth="1"/>
    <col min="13830" max="13830" width="11.453125" style="3" customWidth="1"/>
    <col min="13831" max="13832" width="13.1796875" style="3" customWidth="1"/>
    <col min="13833" max="13834" width="14.1796875" style="3" customWidth="1"/>
    <col min="13835" max="13835" width="13.1796875" style="3" customWidth="1"/>
    <col min="13836" max="13836" width="14" style="3" customWidth="1"/>
    <col min="13837" max="14080" width="11.54296875" style="3"/>
    <col min="14081" max="14081" width="3.1796875" style="3" customWidth="1"/>
    <col min="14082" max="14082" width="27.54296875" style="3" customWidth="1"/>
    <col min="14083" max="14083" width="13.453125" style="3" customWidth="1"/>
    <col min="14084" max="14085" width="11.26953125" style="3" customWidth="1"/>
    <col min="14086" max="14086" width="11.453125" style="3" customWidth="1"/>
    <col min="14087" max="14088" width="13.1796875" style="3" customWidth="1"/>
    <col min="14089" max="14090" width="14.1796875" style="3" customWidth="1"/>
    <col min="14091" max="14091" width="13.1796875" style="3" customWidth="1"/>
    <col min="14092" max="14092" width="14" style="3" customWidth="1"/>
    <col min="14093" max="14336" width="11.54296875" style="3"/>
    <col min="14337" max="14337" width="3.1796875" style="3" customWidth="1"/>
    <col min="14338" max="14338" width="27.54296875" style="3" customWidth="1"/>
    <col min="14339" max="14339" width="13.453125" style="3" customWidth="1"/>
    <col min="14340" max="14341" width="11.26953125" style="3" customWidth="1"/>
    <col min="14342" max="14342" width="11.453125" style="3" customWidth="1"/>
    <col min="14343" max="14344" width="13.1796875" style="3" customWidth="1"/>
    <col min="14345" max="14346" width="14.1796875" style="3" customWidth="1"/>
    <col min="14347" max="14347" width="13.1796875" style="3" customWidth="1"/>
    <col min="14348" max="14348" width="14" style="3" customWidth="1"/>
    <col min="14349" max="14592" width="11.54296875" style="3"/>
    <col min="14593" max="14593" width="3.1796875" style="3" customWidth="1"/>
    <col min="14594" max="14594" width="27.54296875" style="3" customWidth="1"/>
    <col min="14595" max="14595" width="13.453125" style="3" customWidth="1"/>
    <col min="14596" max="14597" width="11.26953125" style="3" customWidth="1"/>
    <col min="14598" max="14598" width="11.453125" style="3" customWidth="1"/>
    <col min="14599" max="14600" width="13.1796875" style="3" customWidth="1"/>
    <col min="14601" max="14602" width="14.1796875" style="3" customWidth="1"/>
    <col min="14603" max="14603" width="13.1796875" style="3" customWidth="1"/>
    <col min="14604" max="14604" width="14" style="3" customWidth="1"/>
    <col min="14605" max="14848" width="11.54296875" style="3"/>
    <col min="14849" max="14849" width="3.1796875" style="3" customWidth="1"/>
    <col min="14850" max="14850" width="27.54296875" style="3" customWidth="1"/>
    <col min="14851" max="14851" width="13.453125" style="3" customWidth="1"/>
    <col min="14852" max="14853" width="11.26953125" style="3" customWidth="1"/>
    <col min="14854" max="14854" width="11.453125" style="3" customWidth="1"/>
    <col min="14855" max="14856" width="13.1796875" style="3" customWidth="1"/>
    <col min="14857" max="14858" width="14.1796875" style="3" customWidth="1"/>
    <col min="14859" max="14859" width="13.1796875" style="3" customWidth="1"/>
    <col min="14860" max="14860" width="14" style="3" customWidth="1"/>
    <col min="14861" max="15104" width="11.54296875" style="3"/>
    <col min="15105" max="15105" width="3.1796875" style="3" customWidth="1"/>
    <col min="15106" max="15106" width="27.54296875" style="3" customWidth="1"/>
    <col min="15107" max="15107" width="13.453125" style="3" customWidth="1"/>
    <col min="15108" max="15109" width="11.26953125" style="3" customWidth="1"/>
    <col min="15110" max="15110" width="11.453125" style="3" customWidth="1"/>
    <col min="15111" max="15112" width="13.1796875" style="3" customWidth="1"/>
    <col min="15113" max="15114" width="14.1796875" style="3" customWidth="1"/>
    <col min="15115" max="15115" width="13.1796875" style="3" customWidth="1"/>
    <col min="15116" max="15116" width="14" style="3" customWidth="1"/>
    <col min="15117" max="15360" width="11.54296875" style="3"/>
    <col min="15361" max="15361" width="3.1796875" style="3" customWidth="1"/>
    <col min="15362" max="15362" width="27.54296875" style="3" customWidth="1"/>
    <col min="15363" max="15363" width="13.453125" style="3" customWidth="1"/>
    <col min="15364" max="15365" width="11.26953125" style="3" customWidth="1"/>
    <col min="15366" max="15366" width="11.453125" style="3" customWidth="1"/>
    <col min="15367" max="15368" width="13.1796875" style="3" customWidth="1"/>
    <col min="15369" max="15370" width="14.1796875" style="3" customWidth="1"/>
    <col min="15371" max="15371" width="13.1796875" style="3" customWidth="1"/>
    <col min="15372" max="15372" width="14" style="3" customWidth="1"/>
    <col min="15373" max="15616" width="11.54296875" style="3"/>
    <col min="15617" max="15617" width="3.1796875" style="3" customWidth="1"/>
    <col min="15618" max="15618" width="27.54296875" style="3" customWidth="1"/>
    <col min="15619" max="15619" width="13.453125" style="3" customWidth="1"/>
    <col min="15620" max="15621" width="11.26953125" style="3" customWidth="1"/>
    <col min="15622" max="15622" width="11.453125" style="3" customWidth="1"/>
    <col min="15623" max="15624" width="13.1796875" style="3" customWidth="1"/>
    <col min="15625" max="15626" width="14.1796875" style="3" customWidth="1"/>
    <col min="15627" max="15627" width="13.1796875" style="3" customWidth="1"/>
    <col min="15628" max="15628" width="14" style="3" customWidth="1"/>
    <col min="15629" max="15872" width="11.54296875" style="3"/>
    <col min="15873" max="15873" width="3.1796875" style="3" customWidth="1"/>
    <col min="15874" max="15874" width="27.54296875" style="3" customWidth="1"/>
    <col min="15875" max="15875" width="13.453125" style="3" customWidth="1"/>
    <col min="15876" max="15877" width="11.26953125" style="3" customWidth="1"/>
    <col min="15878" max="15878" width="11.453125" style="3" customWidth="1"/>
    <col min="15879" max="15880" width="13.1796875" style="3" customWidth="1"/>
    <col min="15881" max="15882" width="14.1796875" style="3" customWidth="1"/>
    <col min="15883" max="15883" width="13.1796875" style="3" customWidth="1"/>
    <col min="15884" max="15884" width="14" style="3" customWidth="1"/>
    <col min="15885" max="16128" width="11.54296875" style="3"/>
    <col min="16129" max="16129" width="3.1796875" style="3" customWidth="1"/>
    <col min="16130" max="16130" width="27.54296875" style="3" customWidth="1"/>
    <col min="16131" max="16131" width="13.453125" style="3" customWidth="1"/>
    <col min="16132" max="16133" width="11.26953125" style="3" customWidth="1"/>
    <col min="16134" max="16134" width="11.453125" style="3" customWidth="1"/>
    <col min="16135" max="16136" width="13.1796875" style="3" customWidth="1"/>
    <col min="16137" max="16138" width="14.1796875" style="3" customWidth="1"/>
    <col min="16139" max="16139" width="13.1796875" style="3" customWidth="1"/>
    <col min="16140" max="16140" width="14" style="3" customWidth="1"/>
    <col min="16141" max="16384" width="11.54296875" style="3"/>
  </cols>
  <sheetData>
    <row r="1" spans="1:13" ht="93" customHeight="1" x14ac:dyDescent="0.3">
      <c r="J1" s="45" t="s">
        <v>33</v>
      </c>
      <c r="K1" s="45"/>
      <c r="L1" s="45"/>
    </row>
    <row r="2" spans="1:13" ht="27.5" customHeight="1" x14ac:dyDescent="0.3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3" ht="15" x14ac:dyDescent="0.3">
      <c r="A3" s="49" t="s">
        <v>32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</row>
    <row r="4" spans="1:13" ht="15" x14ac:dyDescent="0.3">
      <c r="A4" s="49" t="s">
        <v>15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3" ht="14.5" thickBot="1" x14ac:dyDescent="0.35">
      <c r="B5" s="4"/>
      <c r="C5" s="4"/>
      <c r="D5" s="5"/>
      <c r="E5" s="5"/>
      <c r="F5" s="5"/>
      <c r="G5" s="4"/>
      <c r="H5" s="4"/>
      <c r="I5" s="4"/>
      <c r="J5" s="50" t="s">
        <v>1</v>
      </c>
      <c r="K5" s="50"/>
      <c r="L5" s="50"/>
    </row>
    <row r="6" spans="1:13" ht="15" customHeight="1" x14ac:dyDescent="0.3">
      <c r="A6" s="51" t="s">
        <v>2</v>
      </c>
      <c r="B6" s="53" t="s">
        <v>3</v>
      </c>
      <c r="C6" s="55" t="s">
        <v>4</v>
      </c>
      <c r="D6" s="46" t="s">
        <v>5</v>
      </c>
      <c r="E6" s="47"/>
      <c r="F6" s="48"/>
      <c r="G6" s="57" t="s">
        <v>6</v>
      </c>
      <c r="H6" s="55" t="s">
        <v>12</v>
      </c>
      <c r="I6" s="55" t="s">
        <v>11</v>
      </c>
      <c r="J6" s="55" t="s">
        <v>7</v>
      </c>
      <c r="K6" s="58" t="s">
        <v>31</v>
      </c>
      <c r="L6" s="60" t="s">
        <v>13</v>
      </c>
      <c r="M6" s="21"/>
    </row>
    <row r="7" spans="1:13" ht="108.75" customHeight="1" x14ac:dyDescent="0.3">
      <c r="A7" s="52"/>
      <c r="B7" s="54"/>
      <c r="C7" s="56"/>
      <c r="D7" s="6" t="s">
        <v>8</v>
      </c>
      <c r="E7" s="6" t="s">
        <v>9</v>
      </c>
      <c r="F7" s="6" t="s">
        <v>10</v>
      </c>
      <c r="G7" s="56"/>
      <c r="H7" s="56"/>
      <c r="I7" s="56"/>
      <c r="J7" s="56"/>
      <c r="K7" s="59"/>
      <c r="L7" s="61"/>
      <c r="M7" s="21"/>
    </row>
    <row r="8" spans="1:13" s="9" customFormat="1" x14ac:dyDescent="0.35">
      <c r="A8" s="25">
        <v>1</v>
      </c>
      <c r="B8" s="7">
        <v>2</v>
      </c>
      <c r="C8" s="7">
        <v>3</v>
      </c>
      <c r="D8" s="8">
        <v>4</v>
      </c>
      <c r="E8" s="8">
        <v>5</v>
      </c>
      <c r="F8" s="8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26">
        <v>12</v>
      </c>
      <c r="M8" s="22"/>
    </row>
    <row r="9" spans="1:13" s="9" customFormat="1" ht="39" x14ac:dyDescent="0.3">
      <c r="A9" s="27">
        <v>1</v>
      </c>
      <c r="B9" s="14" t="s">
        <v>14</v>
      </c>
      <c r="C9" s="16">
        <v>9</v>
      </c>
      <c r="D9" s="17">
        <v>3</v>
      </c>
      <c r="E9" s="1">
        <f>D9*74530</f>
        <v>223590</v>
      </c>
      <c r="F9" s="1">
        <f>E9*1.233</f>
        <v>275686.47000000003</v>
      </c>
      <c r="G9" s="2">
        <f>D9*1000</f>
        <v>3000</v>
      </c>
      <c r="H9" s="20">
        <f>C9*113250</f>
        <v>1019250</v>
      </c>
      <c r="I9" s="20">
        <f>H9*1.233</f>
        <v>1256735.25</v>
      </c>
      <c r="J9" s="20">
        <f>C9*70350</f>
        <v>633150</v>
      </c>
      <c r="K9" s="20">
        <f>(C9*2610)*1.233</f>
        <v>28963.170000000002</v>
      </c>
      <c r="L9" s="28">
        <f>F9+G9+I9+J9+K9</f>
        <v>2197534.8899999997</v>
      </c>
      <c r="M9" s="23">
        <f>L9*N24</f>
        <v>2384739.419561496</v>
      </c>
    </row>
    <row r="10" spans="1:13" ht="17.25" customHeight="1" x14ac:dyDescent="0.3">
      <c r="A10" s="29">
        <v>2</v>
      </c>
      <c r="B10" s="12" t="s">
        <v>16</v>
      </c>
      <c r="C10" s="16">
        <v>12</v>
      </c>
      <c r="D10" s="16">
        <v>5</v>
      </c>
      <c r="E10" s="1">
        <f>D10*74530</f>
        <v>372650</v>
      </c>
      <c r="F10" s="1">
        <f>E10*1.233</f>
        <v>459477.45</v>
      </c>
      <c r="G10" s="2">
        <f>D10*1000</f>
        <v>5000</v>
      </c>
      <c r="H10" s="20">
        <f>C10*113250</f>
        <v>1359000</v>
      </c>
      <c r="I10" s="20">
        <f>H10*1.233</f>
        <v>1675647.0000000002</v>
      </c>
      <c r="J10" s="20">
        <f>C10*70350</f>
        <v>844200</v>
      </c>
      <c r="K10" s="20">
        <f>(C10*2610)*1.233</f>
        <v>38617.560000000005</v>
      </c>
      <c r="L10" s="28">
        <f>F10+G10+I10+J10+K10</f>
        <v>3022942.0100000002</v>
      </c>
      <c r="M10" s="23">
        <f>L10*N24</f>
        <v>3280461.6696190261</v>
      </c>
    </row>
    <row r="11" spans="1:13" s="10" customFormat="1" x14ac:dyDescent="0.3">
      <c r="A11" s="29">
        <v>3</v>
      </c>
      <c r="B11" s="13" t="s">
        <v>17</v>
      </c>
      <c r="C11" s="16">
        <v>32</v>
      </c>
      <c r="D11" s="16">
        <v>8</v>
      </c>
      <c r="E11" s="1">
        <f t="shared" ref="E11:E23" si="0">D11*74530</f>
        <v>596240</v>
      </c>
      <c r="F11" s="1">
        <f t="shared" ref="F11:F23" si="1">E11*1.233</f>
        <v>735163.92</v>
      </c>
      <c r="G11" s="2">
        <f t="shared" ref="G11:G23" si="2">D11*1000</f>
        <v>8000</v>
      </c>
      <c r="H11" s="20">
        <f t="shared" ref="H11:H23" si="3">C11*113250</f>
        <v>3624000</v>
      </c>
      <c r="I11" s="20">
        <f t="shared" ref="I11:I23" si="4">H11*1.233</f>
        <v>4468392</v>
      </c>
      <c r="J11" s="20">
        <f t="shared" ref="J11:J23" si="5">C11*70350</f>
        <v>2251200</v>
      </c>
      <c r="K11" s="20">
        <f t="shared" ref="K11:K23" si="6">(C11*2610)*1.233</f>
        <v>102980.16</v>
      </c>
      <c r="L11" s="28">
        <f t="shared" ref="L11:L23" si="7">F11+G11+I11+J11+K11</f>
        <v>7565736.0800000001</v>
      </c>
      <c r="M11" s="23">
        <f>L11*N24</f>
        <v>8210249.197897681</v>
      </c>
    </row>
    <row r="12" spans="1:13" x14ac:dyDescent="0.3">
      <c r="A12" s="29">
        <v>4</v>
      </c>
      <c r="B12" s="13" t="s">
        <v>18</v>
      </c>
      <c r="C12" s="16">
        <v>24</v>
      </c>
      <c r="D12" s="16">
        <v>5</v>
      </c>
      <c r="E12" s="1">
        <f t="shared" si="0"/>
        <v>372650</v>
      </c>
      <c r="F12" s="1">
        <f t="shared" si="1"/>
        <v>459477.45</v>
      </c>
      <c r="G12" s="2">
        <f t="shared" si="2"/>
        <v>5000</v>
      </c>
      <c r="H12" s="20">
        <f t="shared" si="3"/>
        <v>2718000</v>
      </c>
      <c r="I12" s="20">
        <f t="shared" si="4"/>
        <v>3351294.0000000005</v>
      </c>
      <c r="J12" s="20">
        <f t="shared" si="5"/>
        <v>1688400</v>
      </c>
      <c r="K12" s="20">
        <f t="shared" si="6"/>
        <v>77235.12000000001</v>
      </c>
      <c r="L12" s="28">
        <f t="shared" si="7"/>
        <v>5581406.5700000012</v>
      </c>
      <c r="M12" s="23">
        <f>L12*N24</f>
        <v>6056877.7882195646</v>
      </c>
    </row>
    <row r="13" spans="1:13" x14ac:dyDescent="0.3">
      <c r="A13" s="29">
        <v>5</v>
      </c>
      <c r="B13" s="13" t="s">
        <v>19</v>
      </c>
      <c r="C13" s="16">
        <v>10</v>
      </c>
      <c r="D13" s="16">
        <v>0</v>
      </c>
      <c r="E13" s="1">
        <f t="shared" si="0"/>
        <v>0</v>
      </c>
      <c r="F13" s="1">
        <f t="shared" si="1"/>
        <v>0</v>
      </c>
      <c r="G13" s="2">
        <f t="shared" si="2"/>
        <v>0</v>
      </c>
      <c r="H13" s="20">
        <f t="shared" si="3"/>
        <v>1132500</v>
      </c>
      <c r="I13" s="20">
        <f t="shared" si="4"/>
        <v>1396372.5</v>
      </c>
      <c r="J13" s="20">
        <f t="shared" si="5"/>
        <v>703500</v>
      </c>
      <c r="K13" s="20">
        <f t="shared" si="6"/>
        <v>32181.300000000003</v>
      </c>
      <c r="L13" s="28">
        <f t="shared" si="7"/>
        <v>2132053.7999999998</v>
      </c>
      <c r="M13" s="23">
        <f>L13*N24</f>
        <v>2313680.0988337807</v>
      </c>
    </row>
    <row r="14" spans="1:13" x14ac:dyDescent="0.3">
      <c r="A14" s="30">
        <v>6</v>
      </c>
      <c r="B14" s="15" t="s">
        <v>20</v>
      </c>
      <c r="C14" s="16">
        <v>6</v>
      </c>
      <c r="D14" s="16">
        <v>5</v>
      </c>
      <c r="E14" s="1">
        <f t="shared" si="0"/>
        <v>372650</v>
      </c>
      <c r="F14" s="1">
        <f t="shared" si="1"/>
        <v>459477.45</v>
      </c>
      <c r="G14" s="2">
        <f t="shared" si="2"/>
        <v>5000</v>
      </c>
      <c r="H14" s="20">
        <f t="shared" si="3"/>
        <v>679500</v>
      </c>
      <c r="I14" s="20">
        <f t="shared" si="4"/>
        <v>837823.50000000012</v>
      </c>
      <c r="J14" s="20">
        <f t="shared" si="5"/>
        <v>422100</v>
      </c>
      <c r="K14" s="20">
        <f t="shared" si="6"/>
        <v>19308.780000000002</v>
      </c>
      <c r="L14" s="28">
        <f t="shared" si="7"/>
        <v>1743709.7300000002</v>
      </c>
      <c r="M14" s="23">
        <f>L14*N24</f>
        <v>1892253.6103187576</v>
      </c>
    </row>
    <row r="15" spans="1:13" x14ac:dyDescent="0.3">
      <c r="A15" s="29">
        <v>7</v>
      </c>
      <c r="B15" s="11" t="s">
        <v>21</v>
      </c>
      <c r="C15" s="16">
        <v>35</v>
      </c>
      <c r="D15" s="16">
        <v>5</v>
      </c>
      <c r="E15" s="1">
        <f t="shared" si="0"/>
        <v>372650</v>
      </c>
      <c r="F15" s="1">
        <f t="shared" si="1"/>
        <v>459477.45</v>
      </c>
      <c r="G15" s="2">
        <f t="shared" si="2"/>
        <v>5000</v>
      </c>
      <c r="H15" s="20">
        <f t="shared" si="3"/>
        <v>3963750</v>
      </c>
      <c r="I15" s="20">
        <f t="shared" si="4"/>
        <v>4887303.75</v>
      </c>
      <c r="J15" s="20">
        <f t="shared" si="5"/>
        <v>2462250</v>
      </c>
      <c r="K15" s="20">
        <f t="shared" si="6"/>
        <v>112634.55</v>
      </c>
      <c r="L15" s="28">
        <f t="shared" si="7"/>
        <v>7926665.75</v>
      </c>
      <c r="M15" s="23">
        <f>L15*N24</f>
        <v>8601925.8969367221</v>
      </c>
    </row>
    <row r="16" spans="1:13" x14ac:dyDescent="0.3">
      <c r="A16" s="29">
        <v>8</v>
      </c>
      <c r="B16" s="13" t="s">
        <v>22</v>
      </c>
      <c r="C16" s="16">
        <v>25</v>
      </c>
      <c r="D16" s="16">
        <v>6</v>
      </c>
      <c r="E16" s="1">
        <f t="shared" si="0"/>
        <v>447180</v>
      </c>
      <c r="F16" s="1">
        <f t="shared" si="1"/>
        <v>551372.94000000006</v>
      </c>
      <c r="G16" s="2">
        <f t="shared" si="2"/>
        <v>6000</v>
      </c>
      <c r="H16" s="20">
        <f t="shared" si="3"/>
        <v>2831250</v>
      </c>
      <c r="I16" s="20">
        <f t="shared" si="4"/>
        <v>3490931.2500000005</v>
      </c>
      <c r="J16" s="20">
        <f t="shared" si="5"/>
        <v>1758750</v>
      </c>
      <c r="K16" s="20">
        <f t="shared" si="6"/>
        <v>80453.25</v>
      </c>
      <c r="L16" s="28">
        <f t="shared" si="7"/>
        <v>5887507.4400000004</v>
      </c>
      <c r="M16" s="23">
        <f>L16*N24</f>
        <v>6389054.9083066396</v>
      </c>
    </row>
    <row r="17" spans="1:14" ht="26" x14ac:dyDescent="0.3">
      <c r="A17" s="27">
        <v>9</v>
      </c>
      <c r="B17" s="11" t="s">
        <v>23</v>
      </c>
      <c r="C17" s="16">
        <v>14</v>
      </c>
      <c r="D17" s="16">
        <v>3</v>
      </c>
      <c r="E17" s="1">
        <f t="shared" si="0"/>
        <v>223590</v>
      </c>
      <c r="F17" s="1">
        <f t="shared" si="1"/>
        <v>275686.47000000003</v>
      </c>
      <c r="G17" s="2">
        <f t="shared" si="2"/>
        <v>3000</v>
      </c>
      <c r="H17" s="20">
        <f t="shared" si="3"/>
        <v>1585500</v>
      </c>
      <c r="I17" s="20">
        <f t="shared" si="4"/>
        <v>1954921.5000000002</v>
      </c>
      <c r="J17" s="20">
        <f t="shared" si="5"/>
        <v>984900</v>
      </c>
      <c r="K17" s="20">
        <f t="shared" si="6"/>
        <v>45053.820000000007</v>
      </c>
      <c r="L17" s="28">
        <f t="shared" si="7"/>
        <v>3263561.79</v>
      </c>
      <c r="M17" s="23">
        <f>L17*N24</f>
        <v>3541579.4689783868</v>
      </c>
    </row>
    <row r="18" spans="1:14" x14ac:dyDescent="0.3">
      <c r="A18" s="29">
        <v>10</v>
      </c>
      <c r="B18" s="11" t="s">
        <v>24</v>
      </c>
      <c r="C18" s="16">
        <v>8</v>
      </c>
      <c r="D18" s="16">
        <v>2</v>
      </c>
      <c r="E18" s="1">
        <f t="shared" si="0"/>
        <v>149060</v>
      </c>
      <c r="F18" s="1">
        <f t="shared" si="1"/>
        <v>183790.98</v>
      </c>
      <c r="G18" s="2">
        <f t="shared" si="2"/>
        <v>2000</v>
      </c>
      <c r="H18" s="20">
        <f t="shared" si="3"/>
        <v>906000</v>
      </c>
      <c r="I18" s="20">
        <f t="shared" si="4"/>
        <v>1117098</v>
      </c>
      <c r="J18" s="20">
        <f t="shared" si="5"/>
        <v>562800</v>
      </c>
      <c r="K18" s="20">
        <f t="shared" si="6"/>
        <v>25745.040000000001</v>
      </c>
      <c r="L18" s="28">
        <f t="shared" si="7"/>
        <v>1891434.02</v>
      </c>
      <c r="M18" s="23">
        <f>L18*N24</f>
        <v>2052562.2994744203</v>
      </c>
    </row>
    <row r="19" spans="1:14" x14ac:dyDescent="0.3">
      <c r="A19" s="29">
        <v>11</v>
      </c>
      <c r="B19" s="13" t="s">
        <v>25</v>
      </c>
      <c r="C19" s="16">
        <v>30</v>
      </c>
      <c r="D19" s="16">
        <v>9</v>
      </c>
      <c r="E19" s="1">
        <f t="shared" si="0"/>
        <v>670770</v>
      </c>
      <c r="F19" s="1">
        <f t="shared" si="1"/>
        <v>827059.41</v>
      </c>
      <c r="G19" s="2">
        <f t="shared" si="2"/>
        <v>9000</v>
      </c>
      <c r="H19" s="20">
        <f t="shared" si="3"/>
        <v>3397500</v>
      </c>
      <c r="I19" s="20">
        <f t="shared" si="4"/>
        <v>4189117.5000000005</v>
      </c>
      <c r="J19" s="20">
        <f t="shared" si="5"/>
        <v>2110500</v>
      </c>
      <c r="K19" s="20">
        <f t="shared" si="6"/>
        <v>96543.900000000009</v>
      </c>
      <c r="L19" s="28">
        <f t="shared" si="7"/>
        <v>7232220.8100000005</v>
      </c>
      <c r="M19" s="23">
        <f>L19*N24</f>
        <v>7848322.288334623</v>
      </c>
    </row>
    <row r="20" spans="1:14" x14ac:dyDescent="0.3">
      <c r="A20" s="29">
        <v>12</v>
      </c>
      <c r="B20" s="13" t="s">
        <v>26</v>
      </c>
      <c r="C20" s="16">
        <v>8</v>
      </c>
      <c r="D20" s="16">
        <v>1</v>
      </c>
      <c r="E20" s="1">
        <f t="shared" si="0"/>
        <v>74530</v>
      </c>
      <c r="F20" s="1">
        <f t="shared" si="1"/>
        <v>91895.49</v>
      </c>
      <c r="G20" s="2">
        <f t="shared" si="2"/>
        <v>1000</v>
      </c>
      <c r="H20" s="20">
        <f t="shared" si="3"/>
        <v>906000</v>
      </c>
      <c r="I20" s="20">
        <f t="shared" si="4"/>
        <v>1117098</v>
      </c>
      <c r="J20" s="20">
        <f t="shared" si="5"/>
        <v>562800</v>
      </c>
      <c r="K20" s="20">
        <f t="shared" si="6"/>
        <v>25745.040000000001</v>
      </c>
      <c r="L20" s="28">
        <f t="shared" si="7"/>
        <v>1798538.53</v>
      </c>
      <c r="M20" s="23">
        <f>L20*N24</f>
        <v>1951753.1892707227</v>
      </c>
    </row>
    <row r="21" spans="1:14" x14ac:dyDescent="0.3">
      <c r="A21" s="29">
        <v>13</v>
      </c>
      <c r="B21" s="13" t="s">
        <v>27</v>
      </c>
      <c r="C21" s="16">
        <v>12</v>
      </c>
      <c r="D21" s="16">
        <v>3</v>
      </c>
      <c r="E21" s="1">
        <f t="shared" si="0"/>
        <v>223590</v>
      </c>
      <c r="F21" s="1">
        <f t="shared" si="1"/>
        <v>275686.47000000003</v>
      </c>
      <c r="G21" s="2">
        <f t="shared" si="2"/>
        <v>3000</v>
      </c>
      <c r="H21" s="20">
        <f t="shared" si="3"/>
        <v>1359000</v>
      </c>
      <c r="I21" s="20">
        <f t="shared" si="4"/>
        <v>1675647.0000000002</v>
      </c>
      <c r="J21" s="20">
        <f t="shared" si="5"/>
        <v>844200</v>
      </c>
      <c r="K21" s="20">
        <f t="shared" si="6"/>
        <v>38617.560000000005</v>
      </c>
      <c r="L21" s="28">
        <f t="shared" si="7"/>
        <v>2837151.0300000003</v>
      </c>
      <c r="M21" s="23">
        <f>L21*N24</f>
        <v>3078843.449211631</v>
      </c>
    </row>
    <row r="22" spans="1:14" x14ac:dyDescent="0.3">
      <c r="A22" s="29">
        <v>14</v>
      </c>
      <c r="B22" s="13" t="s">
        <v>28</v>
      </c>
      <c r="C22" s="16">
        <v>40</v>
      </c>
      <c r="D22" s="16">
        <v>8</v>
      </c>
      <c r="E22" s="1">
        <f t="shared" si="0"/>
        <v>596240</v>
      </c>
      <c r="F22" s="1">
        <f t="shared" si="1"/>
        <v>735163.92</v>
      </c>
      <c r="G22" s="2">
        <f t="shared" si="2"/>
        <v>8000</v>
      </c>
      <c r="H22" s="20">
        <f t="shared" si="3"/>
        <v>4530000</v>
      </c>
      <c r="I22" s="20">
        <f t="shared" si="4"/>
        <v>5585490</v>
      </c>
      <c r="J22" s="20">
        <f t="shared" si="5"/>
        <v>2814000</v>
      </c>
      <c r="K22" s="20">
        <f t="shared" si="6"/>
        <v>128725.20000000001</v>
      </c>
      <c r="L22" s="28">
        <f t="shared" si="7"/>
        <v>9271379.1199999992</v>
      </c>
      <c r="M22" s="23">
        <f>L22*N24</f>
        <v>10061193.276964705</v>
      </c>
    </row>
    <row r="23" spans="1:14" ht="14.5" thickBot="1" x14ac:dyDescent="0.35">
      <c r="A23" s="31">
        <v>15</v>
      </c>
      <c r="B23" s="32" t="s">
        <v>29</v>
      </c>
      <c r="C23" s="33">
        <v>34</v>
      </c>
      <c r="D23" s="33">
        <v>10</v>
      </c>
      <c r="E23" s="34">
        <f t="shared" si="0"/>
        <v>745300</v>
      </c>
      <c r="F23" s="34">
        <f t="shared" si="1"/>
        <v>918954.9</v>
      </c>
      <c r="G23" s="35">
        <f t="shared" si="2"/>
        <v>10000</v>
      </c>
      <c r="H23" s="36">
        <f t="shared" si="3"/>
        <v>3850500</v>
      </c>
      <c r="I23" s="36">
        <f t="shared" si="4"/>
        <v>4747666.5</v>
      </c>
      <c r="J23" s="36">
        <f t="shared" si="5"/>
        <v>2391900</v>
      </c>
      <c r="K23" s="36">
        <f t="shared" si="6"/>
        <v>109416.42000000001</v>
      </c>
      <c r="L23" s="37">
        <f t="shared" si="7"/>
        <v>8177937.8200000003</v>
      </c>
      <c r="M23" s="23">
        <f>L23*N24</f>
        <v>8874603.4380718339</v>
      </c>
    </row>
    <row r="24" spans="1:14" s="10" customFormat="1" ht="14.5" thickBot="1" x14ac:dyDescent="0.35">
      <c r="A24" s="38"/>
      <c r="B24" s="39" t="s">
        <v>30</v>
      </c>
      <c r="C24" s="40">
        <f>SUM(C9:C23)</f>
        <v>299</v>
      </c>
      <c r="D24" s="40">
        <f>SUM(D9:D23)</f>
        <v>73</v>
      </c>
      <c r="E24" s="41">
        <f t="shared" ref="E24" si="8">D24*74530</f>
        <v>5440690</v>
      </c>
      <c r="F24" s="41">
        <f t="shared" ref="F24" si="9">E24*1.233</f>
        <v>6708370.7700000005</v>
      </c>
      <c r="G24" s="42">
        <f t="shared" ref="G24" si="10">D24*1000</f>
        <v>73000</v>
      </c>
      <c r="H24" s="43">
        <f t="shared" ref="H24" si="11">C24*113250</f>
        <v>33861750</v>
      </c>
      <c r="I24" s="43">
        <f t="shared" ref="I24" si="12">H24*1.233</f>
        <v>41751537.75</v>
      </c>
      <c r="J24" s="43">
        <f t="shared" ref="J24" si="13">C24*70350</f>
        <v>21034650</v>
      </c>
      <c r="K24" s="43">
        <f t="shared" ref="K24" si="14">(C24*2610)*1.233</f>
        <v>962220.87000000011</v>
      </c>
      <c r="L24" s="44">
        <f t="shared" ref="L24" si="15">F24+G24+I24+J24+K24</f>
        <v>70529779.390000015</v>
      </c>
      <c r="M24" s="24">
        <v>76538100</v>
      </c>
      <c r="N24" s="19">
        <f>M24/L24</f>
        <v>1.0851884219965655</v>
      </c>
    </row>
    <row r="27" spans="1:14" ht="15.5" x14ac:dyDescent="0.35">
      <c r="B27" s="18"/>
      <c r="C27" s="18"/>
      <c r="D27" s="18"/>
      <c r="E27" s="18"/>
      <c r="F27" s="18"/>
    </row>
  </sheetData>
  <mergeCells count="15">
    <mergeCell ref="J1:L1"/>
    <mergeCell ref="D6:F6"/>
    <mergeCell ref="A2:L2"/>
    <mergeCell ref="A3:L3"/>
    <mergeCell ref="A4:L4"/>
    <mergeCell ref="J5:L5"/>
    <mergeCell ref="A6:A7"/>
    <mergeCell ref="B6:B7"/>
    <mergeCell ref="C6:C7"/>
    <mergeCell ref="G6:G7"/>
    <mergeCell ref="H6:H7"/>
    <mergeCell ref="I6:I7"/>
    <mergeCell ref="J6:J7"/>
    <mergeCell ref="K6:K7"/>
    <mergeCell ref="L6:L7"/>
  </mergeCells>
  <pageMargins left="0.51181102362204722" right="0.11811023622047245" top="0.35433070866141736" bottom="0.35433070866141736" header="0.31496062992125984" footer="0.31496062992125984"/>
  <pageSetup paperSize="9" scale="8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2023-10-23T11:12:05Z</dcterms:modified>
</cp:coreProperties>
</file>